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Chris\Dropbox\My Books\PMS 5e\Problem Solutions\Chapter 16\"/>
    </mc:Choice>
  </mc:AlternateContent>
  <bookViews>
    <workbookView xWindow="360" yWindow="120" windowWidth="11340" windowHeight="5520"/>
  </bookViews>
  <sheets>
    <sheet name="Model" sheetId="1" r:id="rId1"/>
    <sheet name="Part b" sheetId="4" r:id="rId2"/>
  </sheets>
  <definedNames>
    <definedName name="Achieved" localSheetId="1">'Part b'!$B$27:$B$30</definedName>
    <definedName name="Achieved">Model!$B$27:$B$30</definedName>
    <definedName name="Assignments" localSheetId="1">'Part b'!$H$5:$I$21</definedName>
    <definedName name="Assignments">Model!$H$5:$I$21</definedName>
    <definedName name="Goal" localSheetId="1">'Part b'!$G$27:$G$30</definedName>
    <definedName name="Goal">Model!$G$27:$G$30</definedName>
    <definedName name="Net" localSheetId="1">'Part b'!$E$27:$E$30</definedName>
    <definedName name="Net">Model!$E$27:$E$30</definedName>
    <definedName name="Over" localSheetId="1">'Part b'!$D$27:$D$30</definedName>
    <definedName name="Over">Model!$D$27:$D$30</definedName>
    <definedName name="solver_adj" localSheetId="0" hidden="1">Model!$H$5:$I$21,Model!$C$27:$C$30,Model!$D$27:$D$30</definedName>
    <definedName name="solver_adj" localSheetId="1" hidden="1">'Part b'!$H$5:$I$21,'Part b'!$C$27:$C$30,'Part b'!$D$27:$D$30</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ng" localSheetId="0" hidden="1">2</definedName>
    <definedName name="solver_eng" localSheetId="1" hidden="1">2</definedName>
    <definedName name="solver_est" localSheetId="0" hidden="1">1</definedName>
    <definedName name="solver_est" localSheetId="1" hidden="1">1</definedName>
    <definedName name="solver_ibd" localSheetId="0" hidden="1">2</definedName>
    <definedName name="solver_ibd" localSheetId="1" hidden="1">2</definedName>
    <definedName name="solver_itr" localSheetId="0" hidden="1">100</definedName>
    <definedName name="solver_itr" localSheetId="1" hidden="1">100</definedName>
    <definedName name="solver_lhs1" localSheetId="0" hidden="1">Model!$H$5:$I$21</definedName>
    <definedName name="solver_lhs1" localSheetId="1" hidden="1">'Part b'!$H$5:$I$21</definedName>
    <definedName name="solver_lhs2" localSheetId="0" hidden="1">Model!$E$27:$E$30</definedName>
    <definedName name="solver_lhs2" localSheetId="1" hidden="1">'Part b'!$E$27:$E$30</definedName>
    <definedName name="solver_lhs3" localSheetId="0" hidden="1">Model!$J$5:$J$21</definedName>
    <definedName name="solver_lhs3" localSheetId="1" hidden="1">'Part b'!$J$5:$J$21</definedName>
    <definedName name="solver_lhs4" localSheetId="0" hidden="1">Model!$E$27:$E$30</definedName>
    <definedName name="solver_lhs4" localSheetId="1" hidden="1">'Part b'!$E$27:$E$30</definedName>
    <definedName name="solver_lin" localSheetId="0" hidden="1">1</definedName>
    <definedName name="solver_lin" localSheetId="1" hidden="1">1</definedName>
    <definedName name="solver_lva" localSheetId="0" hidden="1">2</definedName>
    <definedName name="solver_lva" localSheetId="1" hidden="1">2</definedName>
    <definedName name="solver_mip" localSheetId="0" hidden="1">5000</definedName>
    <definedName name="solver_mip" localSheetId="1" hidden="1">5000</definedName>
    <definedName name="solver_mni" localSheetId="0" hidden="1">30</definedName>
    <definedName name="solver_mni" localSheetId="1" hidden="1">30</definedName>
    <definedName name="solver_mrt" localSheetId="0" hidden="1">0.075</definedName>
    <definedName name="solver_mrt" localSheetId="1" hidden="1">0.075</definedName>
    <definedName name="solver_msl" localSheetId="0" hidden="1">2</definedName>
    <definedName name="solver_msl" localSheetId="1" hidden="1">2</definedName>
    <definedName name="solver_neg" localSheetId="0" hidden="1">1</definedName>
    <definedName name="solver_neg" localSheetId="1" hidden="1">1</definedName>
    <definedName name="solver_nod" localSheetId="0" hidden="1">5000</definedName>
    <definedName name="solver_nod" localSheetId="1" hidden="1">5000</definedName>
    <definedName name="solver_num" localSheetId="0" hidden="1">3</definedName>
    <definedName name="solver_num" localSheetId="1" hidden="1">3</definedName>
    <definedName name="solver_nwt" localSheetId="0" hidden="1">1</definedName>
    <definedName name="solver_nwt" localSheetId="1" hidden="1">1</definedName>
    <definedName name="solver_ofx" localSheetId="0" hidden="1">2</definedName>
    <definedName name="solver_ofx" localSheetId="1" hidden="1">2</definedName>
    <definedName name="solver_opt" localSheetId="0" hidden="1">Model!$B$33</definedName>
    <definedName name="solver_opt" localSheetId="1" hidden="1">'Part b'!$B$33</definedName>
    <definedName name="solver_piv" localSheetId="0" hidden="1">0.000001</definedName>
    <definedName name="solver_piv" localSheetId="1" hidden="1">0.000001</definedName>
    <definedName name="solver_pre" localSheetId="0" hidden="1">0.000001</definedName>
    <definedName name="solver_pre" localSheetId="1" hidden="1">0.000001</definedName>
    <definedName name="solver_pro" localSheetId="0" hidden="1">2</definedName>
    <definedName name="solver_pro" localSheetId="1" hidden="1">2</definedName>
    <definedName name="solver_rbv" localSheetId="0" hidden="1">1</definedName>
    <definedName name="solver_rbv" localSheetId="1" hidden="1">1</definedName>
    <definedName name="solver_red" localSheetId="0" hidden="1">0.000001</definedName>
    <definedName name="solver_red" localSheetId="1" hidden="1">0.000001</definedName>
    <definedName name="solver_rel1" localSheetId="0" hidden="1">5</definedName>
    <definedName name="solver_rel1" localSheetId="1" hidden="1">5</definedName>
    <definedName name="solver_rel2" localSheetId="0" hidden="1">2</definedName>
    <definedName name="solver_rel2" localSheetId="1" hidden="1">2</definedName>
    <definedName name="solver_rel3" localSheetId="0" hidden="1">2</definedName>
    <definedName name="solver_rel3" localSheetId="1" hidden="1">2</definedName>
    <definedName name="solver_rel4" localSheetId="0" hidden="1">2</definedName>
    <definedName name="solver_rel4" localSheetId="1" hidden="1">2</definedName>
    <definedName name="solver_reo" localSheetId="0" hidden="1">2</definedName>
    <definedName name="solver_reo" localSheetId="1" hidden="1">2</definedName>
    <definedName name="solver_rep" localSheetId="0" hidden="1">2</definedName>
    <definedName name="solver_rep" localSheetId="1" hidden="1">2</definedName>
    <definedName name="solver_rhs1" localSheetId="0" hidden="1">binary</definedName>
    <definedName name="solver_rhs1" localSheetId="1" hidden="1">binary</definedName>
    <definedName name="solver_rhs2" localSheetId="0" hidden="1">Goal</definedName>
    <definedName name="solver_rhs2" localSheetId="1" hidden="1">'Part b'!Goal</definedName>
    <definedName name="solver_rhs3" localSheetId="0" hidden="1">1</definedName>
    <definedName name="solver_rhs3" localSheetId="1" hidden="1">1</definedName>
    <definedName name="solver_rhs4" localSheetId="0" hidden="1">Goals</definedName>
    <definedName name="solver_rhs4" localSheetId="1" hidden="1">Goals</definedName>
    <definedName name="solver_rlx" localSheetId="0" hidden="1">2</definedName>
    <definedName name="solver_rlx" localSheetId="1" hidden="1">2</definedName>
    <definedName name="solver_rsd" localSheetId="0" hidden="1">0</definedName>
    <definedName name="solver_rsd" localSheetId="1" hidden="1">0</definedName>
    <definedName name="solver_scl" localSheetId="0" hidden="1">2</definedName>
    <definedName name="solver_scl" localSheetId="1" hidden="1">2</definedName>
    <definedName name="solver_sho" localSheetId="0" hidden="1">2</definedName>
    <definedName name="solver_sho" localSheetId="1" hidden="1">2</definedName>
    <definedName name="solver_ssz" localSheetId="0" hidden="1">100</definedName>
    <definedName name="solver_ssz" localSheetId="1" hidden="1">100</definedName>
    <definedName name="solver_std" localSheetId="0" hidden="1">1</definedName>
    <definedName name="solver_std" localSheetId="1" hidden="1">1</definedName>
    <definedName name="solver_tim" localSheetId="0" hidden="1">100</definedName>
    <definedName name="solver_tim" localSheetId="1" hidden="1">100</definedName>
    <definedName name="solver_tol" localSheetId="0" hidden="1">0</definedName>
    <definedName name="solver_tol" localSheetId="1" hidden="1">0</definedName>
    <definedName name="solver_typ" localSheetId="0" hidden="1">2</definedName>
    <definedName name="solver_typ" localSheetId="1" hidden="1">2</definedName>
    <definedName name="solver_val" localSheetId="0" hidden="1">0</definedName>
    <definedName name="solver_val" localSheetId="1" hidden="1">0</definedName>
    <definedName name="solver_ver" localSheetId="0" hidden="1">3</definedName>
    <definedName name="solver_ver" localSheetId="1" hidden="1">3</definedName>
    <definedName name="Total" localSheetId="1">'Part b'!$J$5:$J$21</definedName>
    <definedName name="Total">Model!$J$5:$J$21</definedName>
    <definedName name="Under" localSheetId="1">'Part b'!$C$27:$C$30</definedName>
    <definedName name="Under">Model!$C$27:$C$30</definedName>
    <definedName name="Weighted_average" localSheetId="1">'Part b'!$B$33</definedName>
    <definedName name="Weighted_average">Model!$B$33</definedName>
  </definedNames>
  <calcPr calcId="152511"/>
</workbook>
</file>

<file path=xl/calcChain.xml><?xml version="1.0" encoding="utf-8"?>
<calcChain xmlns="http://schemas.openxmlformats.org/spreadsheetml/2006/main">
  <c r="I30" i="4" l="1"/>
  <c r="B33" i="4" s="1"/>
  <c r="C24" i="4"/>
  <c r="B24" i="4"/>
  <c r="B27" i="4" s="1"/>
  <c r="E27" i="4" s="1"/>
  <c r="Q21" i="4"/>
  <c r="O21" i="4"/>
  <c r="N21" i="4"/>
  <c r="J21" i="4"/>
  <c r="F21" i="4"/>
  <c r="R21" i="4" s="1"/>
  <c r="E21" i="4"/>
  <c r="R20" i="4"/>
  <c r="O20" i="4"/>
  <c r="N20" i="4"/>
  <c r="J20" i="4"/>
  <c r="F20" i="4"/>
  <c r="E20" i="4"/>
  <c r="Q20" i="4" s="1"/>
  <c r="Q19" i="4"/>
  <c r="O19" i="4"/>
  <c r="N19" i="4"/>
  <c r="J19" i="4"/>
  <c r="F19" i="4"/>
  <c r="R19" i="4" s="1"/>
  <c r="E19" i="4"/>
  <c r="R18" i="4"/>
  <c r="O18" i="4"/>
  <c r="N18" i="4"/>
  <c r="J18" i="4"/>
  <c r="F18" i="4"/>
  <c r="E18" i="4"/>
  <c r="Q18" i="4" s="1"/>
  <c r="Q17" i="4"/>
  <c r="O17" i="4"/>
  <c r="N17" i="4"/>
  <c r="J17" i="4"/>
  <c r="F17" i="4"/>
  <c r="R17" i="4" s="1"/>
  <c r="E17" i="4"/>
  <c r="R16" i="4"/>
  <c r="O16" i="4"/>
  <c r="N16" i="4"/>
  <c r="J16" i="4"/>
  <c r="F16" i="4"/>
  <c r="E16" i="4"/>
  <c r="Q16" i="4" s="1"/>
  <c r="Q15" i="4"/>
  <c r="O15" i="4"/>
  <c r="N15" i="4"/>
  <c r="J15" i="4"/>
  <c r="F15" i="4"/>
  <c r="R15" i="4" s="1"/>
  <c r="E15" i="4"/>
  <c r="R14" i="4"/>
  <c r="O14" i="4"/>
  <c r="N14" i="4"/>
  <c r="J14" i="4"/>
  <c r="F14" i="4"/>
  <c r="E14" i="4"/>
  <c r="Q14" i="4" s="1"/>
  <c r="Q13" i="4"/>
  <c r="O13" i="4"/>
  <c r="N13" i="4"/>
  <c r="J13" i="4"/>
  <c r="F13" i="4"/>
  <c r="R13" i="4" s="1"/>
  <c r="E13" i="4"/>
  <c r="R12" i="4"/>
  <c r="O12" i="4"/>
  <c r="N12" i="4"/>
  <c r="J12" i="4"/>
  <c r="F12" i="4"/>
  <c r="E12" i="4"/>
  <c r="Q12" i="4" s="1"/>
  <c r="Q11" i="4"/>
  <c r="O11" i="4"/>
  <c r="N11" i="4"/>
  <c r="J11" i="4"/>
  <c r="F11" i="4"/>
  <c r="R11" i="4" s="1"/>
  <c r="E11" i="4"/>
  <c r="R10" i="4"/>
  <c r="O10" i="4"/>
  <c r="N10" i="4"/>
  <c r="J10" i="4"/>
  <c r="F10" i="4"/>
  <c r="E10" i="4"/>
  <c r="Q10" i="4" s="1"/>
  <c r="Q9" i="4"/>
  <c r="O9" i="4"/>
  <c r="N9" i="4"/>
  <c r="J9" i="4"/>
  <c r="F9" i="4"/>
  <c r="R9" i="4" s="1"/>
  <c r="E9" i="4"/>
  <c r="R8" i="4"/>
  <c r="O8" i="4"/>
  <c r="N8" i="4"/>
  <c r="J8" i="4"/>
  <c r="F8" i="4"/>
  <c r="E8" i="4"/>
  <c r="Q8" i="4" s="1"/>
  <c r="Q7" i="4"/>
  <c r="O7" i="4"/>
  <c r="N7" i="4"/>
  <c r="J7" i="4"/>
  <c r="F7" i="4"/>
  <c r="R7" i="4" s="1"/>
  <c r="E7" i="4"/>
  <c r="R6" i="4"/>
  <c r="O6" i="4"/>
  <c r="N6" i="4"/>
  <c r="J6" i="4"/>
  <c r="F6" i="4"/>
  <c r="E6" i="4"/>
  <c r="Q6" i="4" s="1"/>
  <c r="Q5" i="4"/>
  <c r="O5" i="4"/>
  <c r="N5" i="4"/>
  <c r="B29" i="4" s="1"/>
  <c r="E29" i="4" s="1"/>
  <c r="J5" i="4"/>
  <c r="F5" i="4"/>
  <c r="R5" i="4" s="1"/>
  <c r="E5" i="4"/>
  <c r="I30" i="1"/>
  <c r="B33" i="1"/>
  <c r="B30" i="4" l="1"/>
  <c r="E30" i="4" s="1"/>
  <c r="B28" i="4"/>
  <c r="E28" i="4" s="1"/>
  <c r="C24" i="1"/>
  <c r="B24" i="1"/>
  <c r="N5" i="1"/>
  <c r="O5" i="1"/>
  <c r="N6" i="1"/>
  <c r="O6" i="1"/>
  <c r="N7" i="1"/>
  <c r="O7" i="1"/>
  <c r="N8" i="1"/>
  <c r="O8" i="1"/>
  <c r="N9" i="1"/>
  <c r="O9" i="1"/>
  <c r="N10" i="1"/>
  <c r="O10" i="1"/>
  <c r="N11" i="1"/>
  <c r="O11" i="1"/>
  <c r="N12" i="1"/>
  <c r="O12" i="1"/>
  <c r="N13" i="1"/>
  <c r="O13" i="1"/>
  <c r="N14" i="1"/>
  <c r="O14" i="1"/>
  <c r="N15" i="1"/>
  <c r="O15" i="1"/>
  <c r="N16" i="1"/>
  <c r="O16" i="1"/>
  <c r="N17" i="1"/>
  <c r="O17" i="1"/>
  <c r="N18" i="1"/>
  <c r="O18" i="1"/>
  <c r="N19" i="1"/>
  <c r="O19" i="1"/>
  <c r="N20" i="1"/>
  <c r="O20" i="1"/>
  <c r="N21" i="1"/>
  <c r="O21" i="1"/>
  <c r="E5" i="1"/>
  <c r="Q5" i="1" s="1"/>
  <c r="F5" i="1"/>
  <c r="R5" i="1"/>
  <c r="E6" i="1"/>
  <c r="Q6" i="1" s="1"/>
  <c r="F6" i="1"/>
  <c r="R6" i="1"/>
  <c r="E7" i="1"/>
  <c r="Q7" i="1" s="1"/>
  <c r="F7" i="1"/>
  <c r="R7" i="1"/>
  <c r="E8" i="1"/>
  <c r="Q8" i="1" s="1"/>
  <c r="F8" i="1"/>
  <c r="R8" i="1" s="1"/>
  <c r="E9" i="1"/>
  <c r="Q9" i="1" s="1"/>
  <c r="F9" i="1"/>
  <c r="R9" i="1" s="1"/>
  <c r="E10" i="1"/>
  <c r="Q10" i="1" s="1"/>
  <c r="F10" i="1"/>
  <c r="R10" i="1" s="1"/>
  <c r="E11" i="1"/>
  <c r="Q11" i="1" s="1"/>
  <c r="F11" i="1"/>
  <c r="R11" i="1" s="1"/>
  <c r="E12" i="1"/>
  <c r="Q12" i="1" s="1"/>
  <c r="F12" i="1"/>
  <c r="R12" i="1" s="1"/>
  <c r="E13" i="1"/>
  <c r="Q13" i="1" s="1"/>
  <c r="F13" i="1"/>
  <c r="R13" i="1" s="1"/>
  <c r="E14" i="1"/>
  <c r="Q14" i="1" s="1"/>
  <c r="F14" i="1"/>
  <c r="R14" i="1"/>
  <c r="E15" i="1"/>
  <c r="Q15" i="1" s="1"/>
  <c r="F15" i="1"/>
  <c r="R15" i="1" s="1"/>
  <c r="E16" i="1"/>
  <c r="Q16" i="1" s="1"/>
  <c r="F16" i="1"/>
  <c r="R16" i="1" s="1"/>
  <c r="E17" i="1"/>
  <c r="Q17" i="1" s="1"/>
  <c r="F17" i="1"/>
  <c r="R17" i="1" s="1"/>
  <c r="E18" i="1"/>
  <c r="Q18" i="1" s="1"/>
  <c r="F18" i="1"/>
  <c r="R18" i="1" s="1"/>
  <c r="E19" i="1"/>
  <c r="Q19" i="1" s="1"/>
  <c r="F19" i="1"/>
  <c r="R19" i="1" s="1"/>
  <c r="E20" i="1"/>
  <c r="Q20" i="1" s="1"/>
  <c r="F20" i="1"/>
  <c r="R20" i="1" s="1"/>
  <c r="E21" i="1"/>
  <c r="Q21" i="1" s="1"/>
  <c r="F21" i="1"/>
  <c r="R21" i="1" s="1"/>
  <c r="J5" i="1"/>
  <c r="J6" i="1"/>
  <c r="J7" i="1"/>
  <c r="J8" i="1"/>
  <c r="J9" i="1"/>
  <c r="J10" i="1"/>
  <c r="J11" i="1"/>
  <c r="J12" i="1"/>
  <c r="J13" i="1"/>
  <c r="J14" i="1"/>
  <c r="J15" i="1"/>
  <c r="J16" i="1"/>
  <c r="J17" i="1"/>
  <c r="J18" i="1"/>
  <c r="J19" i="1"/>
  <c r="J20" i="1"/>
  <c r="J21" i="1"/>
  <c r="B27" i="1" l="1"/>
  <c r="E27" i="1" s="1"/>
  <c r="B28" i="1"/>
  <c r="E28" i="1" s="1"/>
  <c r="B29" i="1"/>
  <c r="E29" i="1" s="1"/>
  <c r="B30" i="1"/>
  <c r="E30" i="1" s="1"/>
</calcChain>
</file>

<file path=xl/sharedStrings.xml><?xml version="1.0" encoding="utf-8"?>
<sst xmlns="http://schemas.openxmlformats.org/spreadsheetml/2006/main" count="134" uniqueCount="45">
  <si>
    <t>Data</t>
  </si>
  <si>
    <t>Neighborhood</t>
  </si>
  <si>
    <t>Students</t>
  </si>
  <si>
    <t>Minutes to South</t>
  </si>
  <si>
    <t>Minutes to North</t>
  </si>
  <si>
    <t>Assignments</t>
  </si>
  <si>
    <t>To South</t>
  </si>
  <si>
    <t>To North</t>
  </si>
  <si>
    <t>Required</t>
  </si>
  <si>
    <t>=</t>
  </si>
  <si>
    <t>Enrollments</t>
  </si>
  <si>
    <t>South</t>
  </si>
  <si>
    <t>North</t>
  </si>
  <si>
    <t>Goals</t>
  </si>
  <si>
    <t>Achieved</t>
  </si>
  <si>
    <t>Under</t>
  </si>
  <si>
    <t>Over</t>
  </si>
  <si>
    <t>Net</t>
  </si>
  <si>
    <t>Goal</t>
  </si>
  <si>
    <t>Travel minutes</t>
  </si>
  <si>
    <t>Number traveling at least 25 minutes</t>
  </si>
  <si>
    <t>Equal enrollment 1</t>
  </si>
  <si>
    <t>Equal enrollment 2</t>
  </si>
  <si>
    <t>Relative weight</t>
  </si>
  <si>
    <t>Scaled weight</t>
  </si>
  <si>
    <t>% at least 25 minutes</t>
  </si>
  <si>
    <t>Assigning students to high schools</t>
  </si>
  <si>
    <t>At least 25 minutes?</t>
  </si>
  <si>
    <t>Objective to minimize</t>
  </si>
  <si>
    <t>Weighted average</t>
  </si>
  <si>
    <t>Total</t>
  </si>
  <si>
    <t>Average travel time</t>
  </si>
  <si>
    <t>Range names used:</t>
  </si>
  <si>
    <t>=Model!$B$27:$B$30</t>
  </si>
  <si>
    <t>=Model!$H$5:$I$21</t>
  </si>
  <si>
    <t>=Model!$G$27:$G$30</t>
  </si>
  <si>
    <t>=Model!$E$27:$E$30</t>
  </si>
  <si>
    <t>=Model!$D$27:$D$30</t>
  </si>
  <si>
    <t>=Model!$J$5:$J$21</t>
  </si>
  <si>
    <t>=Model!$C$27:$C$30</t>
  </si>
  <si>
    <t>Weighted_average</t>
  </si>
  <si>
    <t>=Model!$B$33</t>
  </si>
  <si>
    <t>Weights</t>
  </si>
  <si>
    <t>Relative</t>
  </si>
  <si>
    <t>Scaled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</si>
</sst>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4" x14ac:knownFonts="1">
    <font>
      <sz val="10"/>
      <name val="Arial"/>
    </font>
    <font>
      <sz val="10"/>
      <name val="Arial"/>
      <family val="2"/>
    </font>
    <font>
      <b/>
      <sz val="11"/>
      <name val="Calibri"/>
      <family val="2"/>
    </font>
    <font>
      <sz val="11"/>
      <name val="Calibri"/>
      <family val="2"/>
    </font>
  </fonts>
  <fills count="6">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5" tint="0.39997558519241921"/>
        <bgColor indexed="64"/>
      </patternFill>
    </fill>
    <fill>
      <patternFill patternType="solid">
        <fgColor theme="0" tint="-0.249977111117893"/>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19">
    <xf numFmtId="0" fontId="0" fillId="0" borderId="0" xfId="0"/>
    <xf numFmtId="0" fontId="2" fillId="0" borderId="0" xfId="0" applyFont="1"/>
    <xf numFmtId="0" fontId="3" fillId="0" borderId="0" xfId="0" applyFont="1"/>
    <xf numFmtId="0" fontId="3" fillId="0" borderId="0" xfId="0" applyFont="1" applyAlignment="1">
      <alignment horizontal="right"/>
    </xf>
    <xf numFmtId="0" fontId="3" fillId="2" borderId="0" xfId="0" applyFont="1" applyFill="1" applyBorder="1"/>
    <xf numFmtId="0" fontId="3" fillId="0" borderId="0" xfId="0" applyFont="1" applyBorder="1"/>
    <xf numFmtId="0" fontId="3" fillId="3" borderId="0" xfId="0" applyFont="1" applyFill="1" applyBorder="1"/>
    <xf numFmtId="0" fontId="3" fillId="0" borderId="0" xfId="0" applyFont="1" applyAlignment="1">
      <alignment horizontal="center"/>
    </xf>
    <xf numFmtId="164" fontId="3" fillId="0" borderId="0" xfId="0" applyNumberFormat="1" applyFont="1"/>
    <xf numFmtId="10" fontId="3" fillId="0" borderId="0" xfId="1" applyNumberFormat="1" applyFont="1"/>
    <xf numFmtId="0" fontId="3" fillId="0" borderId="0" xfId="0" applyNumberFormat="1" applyFont="1"/>
    <xf numFmtId="164" fontId="3" fillId="3" borderId="0" xfId="0" applyNumberFormat="1" applyFont="1" applyFill="1" applyBorder="1"/>
    <xf numFmtId="9" fontId="3" fillId="2" borderId="0" xfId="0" applyNumberFormat="1" applyFont="1" applyFill="1" applyBorder="1"/>
    <xf numFmtId="0" fontId="3" fillId="4" borderId="0" xfId="0" applyFont="1" applyFill="1" applyBorder="1"/>
    <xf numFmtId="164" fontId="3" fillId="4" borderId="0" xfId="0" applyNumberFormat="1" applyFont="1" applyFill="1" applyBorder="1"/>
    <xf numFmtId="165" fontId="3" fillId="5" borderId="0" xfId="0" applyNumberFormat="1" applyFont="1" applyFill="1"/>
    <xf numFmtId="10" fontId="3" fillId="3" borderId="0" xfId="1" applyNumberFormat="1" applyFont="1" applyFill="1" applyBorder="1"/>
    <xf numFmtId="10" fontId="3" fillId="4" borderId="0" xfId="1" applyNumberFormat="1" applyFont="1" applyFill="1" applyBorder="1"/>
    <xf numFmtId="0" fontId="3" fillId="0" borderId="0" xfId="0" applyFont="1" applyAlignment="1">
      <alignment horizontal="center"/>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685800</xdr:colOff>
      <xdr:row>30</xdr:row>
      <xdr:rowOff>142874</xdr:rowOff>
    </xdr:from>
    <xdr:to>
      <xdr:col>8</xdr:col>
      <xdr:colOff>780415</xdr:colOff>
      <xdr:row>47</xdr:row>
      <xdr:rowOff>38100</xdr:rowOff>
    </xdr:to>
    <xdr:sp macro="" textlink="">
      <xdr:nvSpPr>
        <xdr:cNvPr id="3" name="TextBox 2"/>
        <xdr:cNvSpPr txBox="1"/>
      </xdr:nvSpPr>
      <xdr:spPr>
        <a:xfrm>
          <a:off x="2857500" y="5857874"/>
          <a:ext cx="5352415" cy="313372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solidFill>
                <a:schemeClr val="dk1"/>
              </a:solidFill>
              <a:effectLst/>
              <a:latin typeface="+mn-lt"/>
              <a:ea typeface="+mn-ea"/>
              <a:cs typeface="+mn-cs"/>
            </a:rPr>
            <a:t>The</a:t>
          </a:r>
          <a:r>
            <a:rPr lang="en-US" sz="1100" baseline="0">
              <a:solidFill>
                <a:schemeClr val="dk1"/>
              </a:solidFill>
              <a:effectLst/>
              <a:latin typeface="+mn-lt"/>
              <a:ea typeface="+mn-ea"/>
              <a:cs typeface="+mn-cs"/>
            </a:rPr>
            <a:t> darker red deviations (the over deviations) are the "bad" ones. </a:t>
          </a:r>
          <a:r>
            <a:rPr lang="en-US" sz="1100"/>
            <a:t>Note how rows 27 and 28 treat the enrollment goal.  If the "over" in row 27 is positive, then South is more than 50 above North.  Similarly, it the "over" in row 28 is positive, then North is more than 50 above South.  So the relevant enrollment deviation is the sum of the "over" deviations in cells D27 and D28.</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Some scaling is necessary, because one goal is in students, one is in minutes, and one is a percentage. The scaling used in column I is somewhat arbitrary, but it essentially equates 1 student to 1 minute and 1 student to one percentage point (see cell I30). The weights used here are illustrative only, and you can try others.</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With these weights, the equal enrollment goal is met, but the other two goals aren't quite met. For part b, you can change the values in cells G27 and G28 to 100 and rerun Solver. See the next sheet for the solution. This extra "freedom" in the enrollment goal allows the other goals to be met.</a:t>
          </a:r>
          <a:endParaRPr lang="en-US">
            <a:effectLst/>
          </a:endParaRPr>
        </a:p>
        <a:p>
          <a:endParaRPr lang="en-US" sz="1100"/>
        </a:p>
        <a:p>
          <a:endParaRPr lang="en-US" sz="110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tabSelected="1" workbookViewId="0"/>
  </sheetViews>
  <sheetFormatPr defaultRowHeight="15" x14ac:dyDescent="0.25"/>
  <cols>
    <col min="1" max="1" width="19.5703125" style="2" customWidth="1"/>
    <col min="2" max="2" width="13" style="2" customWidth="1"/>
    <col min="3" max="4" width="16.28515625" style="2" bestFit="1" customWidth="1"/>
    <col min="5" max="5" width="11" style="2" customWidth="1"/>
    <col min="6" max="6" width="11.140625" style="2" customWidth="1"/>
    <col min="7" max="7" width="9.140625" style="2"/>
    <col min="8" max="8" width="15" style="2" bestFit="1" customWidth="1"/>
    <col min="9" max="9" width="13.42578125" style="2" bestFit="1" customWidth="1"/>
    <col min="10" max="10" width="6.7109375" style="2" customWidth="1"/>
    <col min="11" max="11" width="4.140625" style="2" customWidth="1"/>
    <col min="12" max="12" width="11.5703125" style="2" customWidth="1"/>
    <col min="13" max="16384" width="9.140625" style="2"/>
  </cols>
  <sheetData>
    <row r="1" spans="1:18" x14ac:dyDescent="0.25">
      <c r="A1" s="1" t="s">
        <v>26</v>
      </c>
    </row>
    <row r="3" spans="1:18" x14ac:dyDescent="0.25">
      <c r="A3" s="1" t="s">
        <v>0</v>
      </c>
      <c r="E3" s="18" t="s">
        <v>27</v>
      </c>
      <c r="F3" s="18"/>
      <c r="H3" s="1" t="s">
        <v>5</v>
      </c>
      <c r="N3" s="1" t="s">
        <v>19</v>
      </c>
      <c r="Q3" s="1" t="s">
        <v>20</v>
      </c>
    </row>
    <row r="4" spans="1:18" s="3" customFormat="1" x14ac:dyDescent="0.25">
      <c r="A4" s="7" t="s">
        <v>1</v>
      </c>
      <c r="B4" s="3" t="s">
        <v>2</v>
      </c>
      <c r="C4" s="3" t="s">
        <v>3</v>
      </c>
      <c r="D4" s="3" t="s">
        <v>4</v>
      </c>
      <c r="E4" s="3" t="s">
        <v>6</v>
      </c>
      <c r="F4" s="3" t="s">
        <v>7</v>
      </c>
      <c r="H4" s="3" t="s">
        <v>6</v>
      </c>
      <c r="I4" s="3" t="s">
        <v>7</v>
      </c>
      <c r="J4" s="3" t="s">
        <v>30</v>
      </c>
      <c r="L4" s="3" t="s">
        <v>8</v>
      </c>
      <c r="N4" s="3" t="s">
        <v>6</v>
      </c>
      <c r="O4" s="3" t="s">
        <v>7</v>
      </c>
      <c r="Q4" s="3" t="s">
        <v>6</v>
      </c>
      <c r="R4" s="3" t="s">
        <v>7</v>
      </c>
    </row>
    <row r="5" spans="1:18" x14ac:dyDescent="0.25">
      <c r="A5" s="7">
        <v>1</v>
      </c>
      <c r="B5" s="4">
        <v>200</v>
      </c>
      <c r="C5" s="4">
        <v>8</v>
      </c>
      <c r="D5" s="4">
        <v>30</v>
      </c>
      <c r="E5" s="5">
        <f t="shared" ref="E5:E21" si="0">IF(C5&gt;=25,1,0)</f>
        <v>0</v>
      </c>
      <c r="F5" s="5">
        <f t="shared" ref="F5:F21" si="1">IF(D5&gt;=25,1,0)</f>
        <v>1</v>
      </c>
      <c r="H5" s="6">
        <v>1</v>
      </c>
      <c r="I5" s="6">
        <v>0</v>
      </c>
      <c r="J5" s="2">
        <f t="shared" ref="J5:J21" si="2">SUM(H5:I5)</f>
        <v>1</v>
      </c>
      <c r="K5" s="7" t="s">
        <v>9</v>
      </c>
      <c r="L5" s="2">
        <v>1</v>
      </c>
      <c r="N5" s="2">
        <f t="shared" ref="N5:N21" si="3">$B5*C5*H5</f>
        <v>1600</v>
      </c>
      <c r="O5" s="2">
        <f t="shared" ref="O5:O21" si="4">$B5*D5*I5</f>
        <v>0</v>
      </c>
      <c r="Q5" s="2">
        <f t="shared" ref="Q5:Q21" si="5">$B5*E5*H5</f>
        <v>0</v>
      </c>
      <c r="R5" s="2">
        <f t="shared" ref="R5:R21" si="6">$B5*F5*I5</f>
        <v>0</v>
      </c>
    </row>
    <row r="6" spans="1:18" x14ac:dyDescent="0.25">
      <c r="A6" s="7">
        <v>2</v>
      </c>
      <c r="B6" s="4">
        <v>200</v>
      </c>
      <c r="C6" s="4">
        <v>8</v>
      </c>
      <c r="D6" s="4">
        <v>35</v>
      </c>
      <c r="E6" s="5">
        <f t="shared" si="0"/>
        <v>0</v>
      </c>
      <c r="F6" s="5">
        <f t="shared" si="1"/>
        <v>1</v>
      </c>
      <c r="H6" s="6">
        <v>1</v>
      </c>
      <c r="I6" s="6">
        <v>0</v>
      </c>
      <c r="J6" s="2">
        <f t="shared" si="2"/>
        <v>1</v>
      </c>
      <c r="K6" s="7" t="s">
        <v>9</v>
      </c>
      <c r="L6" s="2">
        <v>1</v>
      </c>
      <c r="N6" s="2">
        <f t="shared" si="3"/>
        <v>1600</v>
      </c>
      <c r="O6" s="2">
        <f t="shared" si="4"/>
        <v>0</v>
      </c>
      <c r="Q6" s="2">
        <f t="shared" si="5"/>
        <v>0</v>
      </c>
      <c r="R6" s="2">
        <f t="shared" si="6"/>
        <v>0</v>
      </c>
    </row>
    <row r="7" spans="1:18" x14ac:dyDescent="0.25">
      <c r="A7" s="7">
        <v>3</v>
      </c>
      <c r="B7" s="4">
        <v>180</v>
      </c>
      <c r="C7" s="4">
        <v>4</v>
      </c>
      <c r="D7" s="4">
        <v>27</v>
      </c>
      <c r="E7" s="5">
        <f t="shared" si="0"/>
        <v>0</v>
      </c>
      <c r="F7" s="5">
        <f t="shared" si="1"/>
        <v>1</v>
      </c>
      <c r="H7" s="6">
        <v>1</v>
      </c>
      <c r="I7" s="6">
        <v>0</v>
      </c>
      <c r="J7" s="2">
        <f t="shared" si="2"/>
        <v>1</v>
      </c>
      <c r="K7" s="7" t="s">
        <v>9</v>
      </c>
      <c r="L7" s="2">
        <v>1</v>
      </c>
      <c r="N7" s="2">
        <f t="shared" si="3"/>
        <v>720</v>
      </c>
      <c r="O7" s="2">
        <f t="shared" si="4"/>
        <v>0</v>
      </c>
      <c r="Q7" s="2">
        <f t="shared" si="5"/>
        <v>0</v>
      </c>
      <c r="R7" s="2">
        <f t="shared" si="6"/>
        <v>0</v>
      </c>
    </row>
    <row r="8" spans="1:18" x14ac:dyDescent="0.25">
      <c r="A8" s="7">
        <v>4</v>
      </c>
      <c r="B8" s="4">
        <v>100</v>
      </c>
      <c r="C8" s="4">
        <v>6</v>
      </c>
      <c r="D8" s="4">
        <v>25</v>
      </c>
      <c r="E8" s="5">
        <f t="shared" si="0"/>
        <v>0</v>
      </c>
      <c r="F8" s="5">
        <f t="shared" si="1"/>
        <v>1</v>
      </c>
      <c r="H8" s="6">
        <v>1</v>
      </c>
      <c r="I8" s="6">
        <v>0</v>
      </c>
      <c r="J8" s="2">
        <f t="shared" si="2"/>
        <v>1</v>
      </c>
      <c r="K8" s="7" t="s">
        <v>9</v>
      </c>
      <c r="L8" s="2">
        <v>1</v>
      </c>
      <c r="N8" s="2">
        <f t="shared" si="3"/>
        <v>600</v>
      </c>
      <c r="O8" s="2">
        <f t="shared" si="4"/>
        <v>0</v>
      </c>
      <c r="Q8" s="2">
        <f t="shared" si="5"/>
        <v>0</v>
      </c>
      <c r="R8" s="2">
        <f t="shared" si="6"/>
        <v>0</v>
      </c>
    </row>
    <row r="9" spans="1:18" x14ac:dyDescent="0.25">
      <c r="A9" s="7">
        <v>5</v>
      </c>
      <c r="B9" s="4">
        <v>150</v>
      </c>
      <c r="C9" s="4">
        <v>4</v>
      </c>
      <c r="D9" s="4">
        <v>22</v>
      </c>
      <c r="E9" s="5">
        <f t="shared" si="0"/>
        <v>0</v>
      </c>
      <c r="F9" s="5">
        <f t="shared" si="1"/>
        <v>0</v>
      </c>
      <c r="H9" s="6">
        <v>0</v>
      </c>
      <c r="I9" s="6">
        <v>1</v>
      </c>
      <c r="J9" s="2">
        <f t="shared" si="2"/>
        <v>1</v>
      </c>
      <c r="K9" s="7" t="s">
        <v>9</v>
      </c>
      <c r="L9" s="2">
        <v>1</v>
      </c>
      <c r="N9" s="2">
        <f t="shared" si="3"/>
        <v>0</v>
      </c>
      <c r="O9" s="2">
        <f t="shared" si="4"/>
        <v>3300</v>
      </c>
      <c r="Q9" s="2">
        <f t="shared" si="5"/>
        <v>0</v>
      </c>
      <c r="R9" s="2">
        <f t="shared" si="6"/>
        <v>0</v>
      </c>
    </row>
    <row r="10" spans="1:18" x14ac:dyDescent="0.25">
      <c r="A10" s="7">
        <v>6</v>
      </c>
      <c r="B10" s="4">
        <v>220</v>
      </c>
      <c r="C10" s="4">
        <v>10</v>
      </c>
      <c r="D10" s="4">
        <v>26</v>
      </c>
      <c r="E10" s="5">
        <f t="shared" si="0"/>
        <v>0</v>
      </c>
      <c r="F10" s="5">
        <f t="shared" si="1"/>
        <v>1</v>
      </c>
      <c r="H10" s="6">
        <v>1</v>
      </c>
      <c r="I10" s="6">
        <v>0</v>
      </c>
      <c r="J10" s="2">
        <f t="shared" si="2"/>
        <v>1</v>
      </c>
      <c r="K10" s="7" t="s">
        <v>9</v>
      </c>
      <c r="L10" s="2">
        <v>1</v>
      </c>
      <c r="N10" s="2">
        <f t="shared" si="3"/>
        <v>2200</v>
      </c>
      <c r="O10" s="2">
        <f t="shared" si="4"/>
        <v>0</v>
      </c>
      <c r="Q10" s="2">
        <f t="shared" si="5"/>
        <v>0</v>
      </c>
      <c r="R10" s="2">
        <f t="shared" si="6"/>
        <v>0</v>
      </c>
    </row>
    <row r="11" spans="1:18" x14ac:dyDescent="0.25">
      <c r="A11" s="7">
        <v>7</v>
      </c>
      <c r="B11" s="4">
        <v>150</v>
      </c>
      <c r="C11" s="4">
        <v>11</v>
      </c>
      <c r="D11" s="4">
        <v>32</v>
      </c>
      <c r="E11" s="5">
        <f t="shared" si="0"/>
        <v>0</v>
      </c>
      <c r="F11" s="5">
        <f t="shared" si="1"/>
        <v>1</v>
      </c>
      <c r="H11" s="6">
        <v>1</v>
      </c>
      <c r="I11" s="6">
        <v>0</v>
      </c>
      <c r="J11" s="2">
        <f t="shared" si="2"/>
        <v>1</v>
      </c>
      <c r="K11" s="7" t="s">
        <v>9</v>
      </c>
      <c r="L11" s="2">
        <v>1</v>
      </c>
      <c r="N11" s="2">
        <f t="shared" si="3"/>
        <v>1650</v>
      </c>
      <c r="O11" s="2">
        <f t="shared" si="4"/>
        <v>0</v>
      </c>
      <c r="Q11" s="2">
        <f t="shared" si="5"/>
        <v>0</v>
      </c>
      <c r="R11" s="2">
        <f t="shared" si="6"/>
        <v>0</v>
      </c>
    </row>
    <row r="12" spans="1:18" x14ac:dyDescent="0.25">
      <c r="A12" s="7">
        <v>8</v>
      </c>
      <c r="B12" s="4">
        <v>180</v>
      </c>
      <c r="C12" s="4">
        <v>13</v>
      </c>
      <c r="D12" s="4">
        <v>34</v>
      </c>
      <c r="E12" s="5">
        <f t="shared" si="0"/>
        <v>0</v>
      </c>
      <c r="F12" s="5">
        <f t="shared" si="1"/>
        <v>1</v>
      </c>
      <c r="H12" s="6">
        <v>0</v>
      </c>
      <c r="I12" s="6">
        <v>1</v>
      </c>
      <c r="J12" s="2">
        <f t="shared" si="2"/>
        <v>1</v>
      </c>
      <c r="K12" s="7" t="s">
        <v>9</v>
      </c>
      <c r="L12" s="2">
        <v>1</v>
      </c>
      <c r="N12" s="2">
        <f t="shared" si="3"/>
        <v>0</v>
      </c>
      <c r="O12" s="2">
        <f t="shared" si="4"/>
        <v>6120</v>
      </c>
      <c r="Q12" s="2">
        <f t="shared" si="5"/>
        <v>0</v>
      </c>
      <c r="R12" s="2">
        <f t="shared" si="6"/>
        <v>180</v>
      </c>
    </row>
    <row r="13" spans="1:18" x14ac:dyDescent="0.25">
      <c r="A13" s="7">
        <v>9</v>
      </c>
      <c r="B13" s="4">
        <v>150</v>
      </c>
      <c r="C13" s="4">
        <v>12</v>
      </c>
      <c r="D13" s="4">
        <v>28</v>
      </c>
      <c r="E13" s="5">
        <f t="shared" si="0"/>
        <v>0</v>
      </c>
      <c r="F13" s="5">
        <f t="shared" si="1"/>
        <v>1</v>
      </c>
      <c r="H13" s="6">
        <v>1</v>
      </c>
      <c r="I13" s="6">
        <v>0</v>
      </c>
      <c r="J13" s="2">
        <f t="shared" si="2"/>
        <v>1</v>
      </c>
      <c r="K13" s="7" t="s">
        <v>9</v>
      </c>
      <c r="L13" s="2">
        <v>1</v>
      </c>
      <c r="N13" s="2">
        <f t="shared" si="3"/>
        <v>1800</v>
      </c>
      <c r="O13" s="2">
        <f t="shared" si="4"/>
        <v>0</v>
      </c>
      <c r="Q13" s="2">
        <f t="shared" si="5"/>
        <v>0</v>
      </c>
      <c r="R13" s="2">
        <f t="shared" si="6"/>
        <v>0</v>
      </c>
    </row>
    <row r="14" spans="1:18" x14ac:dyDescent="0.25">
      <c r="A14" s="7">
        <v>10</v>
      </c>
      <c r="B14" s="4">
        <v>210</v>
      </c>
      <c r="C14" s="4">
        <v>15</v>
      </c>
      <c r="D14" s="4">
        <v>32</v>
      </c>
      <c r="E14" s="5">
        <f t="shared" si="0"/>
        <v>0</v>
      </c>
      <c r="F14" s="5">
        <f t="shared" si="1"/>
        <v>1</v>
      </c>
      <c r="H14" s="6">
        <v>1</v>
      </c>
      <c r="I14" s="6">
        <v>0</v>
      </c>
      <c r="J14" s="2">
        <f t="shared" si="2"/>
        <v>1</v>
      </c>
      <c r="K14" s="7" t="s">
        <v>9</v>
      </c>
      <c r="L14" s="2">
        <v>1</v>
      </c>
      <c r="N14" s="2">
        <f t="shared" si="3"/>
        <v>3150</v>
      </c>
      <c r="O14" s="2">
        <f t="shared" si="4"/>
        <v>0</v>
      </c>
      <c r="Q14" s="2">
        <f t="shared" si="5"/>
        <v>0</v>
      </c>
      <c r="R14" s="2">
        <f t="shared" si="6"/>
        <v>0</v>
      </c>
    </row>
    <row r="15" spans="1:18" x14ac:dyDescent="0.25">
      <c r="A15" s="7">
        <v>11</v>
      </c>
      <c r="B15" s="4">
        <v>220</v>
      </c>
      <c r="C15" s="4">
        <v>16</v>
      </c>
      <c r="D15" s="4">
        <v>19</v>
      </c>
      <c r="E15" s="5">
        <f t="shared" si="0"/>
        <v>0</v>
      </c>
      <c r="F15" s="5">
        <f t="shared" si="1"/>
        <v>0</v>
      </c>
      <c r="H15" s="6">
        <v>0</v>
      </c>
      <c r="I15" s="6">
        <v>1</v>
      </c>
      <c r="J15" s="2">
        <f t="shared" si="2"/>
        <v>1</v>
      </c>
      <c r="K15" s="7" t="s">
        <v>9</v>
      </c>
      <c r="L15" s="2">
        <v>1</v>
      </c>
      <c r="N15" s="2">
        <f t="shared" si="3"/>
        <v>0</v>
      </c>
      <c r="O15" s="2">
        <f t="shared" si="4"/>
        <v>4180</v>
      </c>
      <c r="Q15" s="2">
        <f t="shared" si="5"/>
        <v>0</v>
      </c>
      <c r="R15" s="2">
        <f t="shared" si="6"/>
        <v>0</v>
      </c>
    </row>
    <row r="16" spans="1:18" x14ac:dyDescent="0.25">
      <c r="A16" s="7">
        <v>12</v>
      </c>
      <c r="B16" s="4">
        <v>230</v>
      </c>
      <c r="C16" s="4">
        <v>20</v>
      </c>
      <c r="D16" s="4">
        <v>18</v>
      </c>
      <c r="E16" s="5">
        <f t="shared" si="0"/>
        <v>0</v>
      </c>
      <c r="F16" s="5">
        <f t="shared" si="1"/>
        <v>0</v>
      </c>
      <c r="H16" s="6">
        <v>0</v>
      </c>
      <c r="I16" s="6">
        <v>1</v>
      </c>
      <c r="J16" s="2">
        <f t="shared" si="2"/>
        <v>1</v>
      </c>
      <c r="K16" s="7" t="s">
        <v>9</v>
      </c>
      <c r="L16" s="2">
        <v>1</v>
      </c>
      <c r="N16" s="2">
        <f t="shared" si="3"/>
        <v>0</v>
      </c>
      <c r="O16" s="2">
        <f t="shared" si="4"/>
        <v>4140</v>
      </c>
      <c r="Q16" s="2">
        <f t="shared" si="5"/>
        <v>0</v>
      </c>
      <c r="R16" s="2">
        <f t="shared" si="6"/>
        <v>0</v>
      </c>
    </row>
    <row r="17" spans="1:18" x14ac:dyDescent="0.25">
      <c r="A17" s="7">
        <v>13</v>
      </c>
      <c r="B17" s="4">
        <v>120</v>
      </c>
      <c r="C17" s="4">
        <v>12</v>
      </c>
      <c r="D17" s="4">
        <v>24</v>
      </c>
      <c r="E17" s="5">
        <f t="shared" si="0"/>
        <v>0</v>
      </c>
      <c r="F17" s="5">
        <f t="shared" si="1"/>
        <v>0</v>
      </c>
      <c r="H17" s="6">
        <v>1</v>
      </c>
      <c r="I17" s="6">
        <v>0</v>
      </c>
      <c r="J17" s="2">
        <f t="shared" si="2"/>
        <v>1</v>
      </c>
      <c r="K17" s="7" t="s">
        <v>9</v>
      </c>
      <c r="L17" s="2">
        <v>1</v>
      </c>
      <c r="N17" s="2">
        <f t="shared" si="3"/>
        <v>1440</v>
      </c>
      <c r="O17" s="2">
        <f t="shared" si="4"/>
        <v>0</v>
      </c>
      <c r="Q17" s="2">
        <f t="shared" si="5"/>
        <v>0</v>
      </c>
      <c r="R17" s="2">
        <f t="shared" si="6"/>
        <v>0</v>
      </c>
    </row>
    <row r="18" spans="1:18" x14ac:dyDescent="0.25">
      <c r="A18" s="7">
        <v>14</v>
      </c>
      <c r="B18" s="4">
        <v>210</v>
      </c>
      <c r="C18" s="4">
        <v>19</v>
      </c>
      <c r="D18" s="4">
        <v>16</v>
      </c>
      <c r="E18" s="5">
        <f t="shared" si="0"/>
        <v>0</v>
      </c>
      <c r="F18" s="5">
        <f t="shared" si="1"/>
        <v>0</v>
      </c>
      <c r="H18" s="6">
        <v>0</v>
      </c>
      <c r="I18" s="6">
        <v>1</v>
      </c>
      <c r="J18" s="2">
        <f t="shared" si="2"/>
        <v>1</v>
      </c>
      <c r="K18" s="7" t="s">
        <v>9</v>
      </c>
      <c r="L18" s="2">
        <v>1</v>
      </c>
      <c r="N18" s="2">
        <f t="shared" si="3"/>
        <v>0</v>
      </c>
      <c r="O18" s="2">
        <f t="shared" si="4"/>
        <v>3360</v>
      </c>
      <c r="Q18" s="2">
        <f t="shared" si="5"/>
        <v>0</v>
      </c>
      <c r="R18" s="2">
        <f t="shared" si="6"/>
        <v>0</v>
      </c>
    </row>
    <row r="19" spans="1:18" x14ac:dyDescent="0.25">
      <c r="A19" s="7">
        <v>15</v>
      </c>
      <c r="B19" s="4">
        <v>180</v>
      </c>
      <c r="C19" s="4">
        <v>18</v>
      </c>
      <c r="D19" s="4">
        <v>15</v>
      </c>
      <c r="E19" s="5">
        <f t="shared" si="0"/>
        <v>0</v>
      </c>
      <c r="F19" s="5">
        <f t="shared" si="1"/>
        <v>0</v>
      </c>
      <c r="H19" s="6">
        <v>0</v>
      </c>
      <c r="I19" s="6">
        <v>1</v>
      </c>
      <c r="J19" s="2">
        <f t="shared" si="2"/>
        <v>1</v>
      </c>
      <c r="K19" s="7" t="s">
        <v>9</v>
      </c>
      <c r="L19" s="2">
        <v>1</v>
      </c>
      <c r="N19" s="2">
        <f t="shared" si="3"/>
        <v>0</v>
      </c>
      <c r="O19" s="2">
        <f t="shared" si="4"/>
        <v>2700</v>
      </c>
      <c r="Q19" s="2">
        <f t="shared" si="5"/>
        <v>0</v>
      </c>
      <c r="R19" s="2">
        <f t="shared" si="6"/>
        <v>0</v>
      </c>
    </row>
    <row r="20" spans="1:18" x14ac:dyDescent="0.25">
      <c r="A20" s="7">
        <v>16</v>
      </c>
      <c r="B20" s="4">
        <v>190</v>
      </c>
      <c r="C20" s="4">
        <v>32</v>
      </c>
      <c r="D20" s="4">
        <v>4</v>
      </c>
      <c r="E20" s="5">
        <f t="shared" si="0"/>
        <v>1</v>
      </c>
      <c r="F20" s="5">
        <f t="shared" si="1"/>
        <v>0</v>
      </c>
      <c r="H20" s="6">
        <v>0</v>
      </c>
      <c r="I20" s="6">
        <v>1</v>
      </c>
      <c r="J20" s="2">
        <f t="shared" si="2"/>
        <v>1</v>
      </c>
      <c r="K20" s="7" t="s">
        <v>9</v>
      </c>
      <c r="L20" s="2">
        <v>1</v>
      </c>
      <c r="N20" s="2">
        <f t="shared" si="3"/>
        <v>0</v>
      </c>
      <c r="O20" s="2">
        <f t="shared" si="4"/>
        <v>760</v>
      </c>
      <c r="Q20" s="2">
        <f t="shared" si="5"/>
        <v>0</v>
      </c>
      <c r="R20" s="2">
        <f t="shared" si="6"/>
        <v>0</v>
      </c>
    </row>
    <row r="21" spans="1:18" x14ac:dyDescent="0.25">
      <c r="A21" s="7">
        <v>17</v>
      </c>
      <c r="B21" s="4">
        <v>160</v>
      </c>
      <c r="C21" s="4">
        <v>28</v>
      </c>
      <c r="D21" s="4">
        <v>3</v>
      </c>
      <c r="E21" s="5">
        <f t="shared" si="0"/>
        <v>1</v>
      </c>
      <c r="F21" s="5">
        <f t="shared" si="1"/>
        <v>0</v>
      </c>
      <c r="H21" s="6">
        <v>0</v>
      </c>
      <c r="I21" s="6">
        <v>1</v>
      </c>
      <c r="J21" s="2">
        <f t="shared" si="2"/>
        <v>1</v>
      </c>
      <c r="K21" s="7" t="s">
        <v>9</v>
      </c>
      <c r="L21" s="2">
        <v>1</v>
      </c>
      <c r="N21" s="2">
        <f t="shared" si="3"/>
        <v>0</v>
      </c>
      <c r="O21" s="2">
        <f t="shared" si="4"/>
        <v>480</v>
      </c>
      <c r="Q21" s="2">
        <f t="shared" si="5"/>
        <v>0</v>
      </c>
      <c r="R21" s="2">
        <f t="shared" si="6"/>
        <v>0</v>
      </c>
    </row>
    <row r="23" spans="1:18" x14ac:dyDescent="0.25">
      <c r="B23" s="3" t="s">
        <v>11</v>
      </c>
      <c r="C23" s="3" t="s">
        <v>12</v>
      </c>
      <c r="D23" s="3"/>
    </row>
    <row r="24" spans="1:18" x14ac:dyDescent="0.25">
      <c r="A24" s="2" t="s">
        <v>10</v>
      </c>
      <c r="B24" s="2">
        <f>SUMPRODUCT(H5:H21,$B$5:$B$21)</f>
        <v>1530</v>
      </c>
      <c r="C24" s="2">
        <f>SUMPRODUCT(I5:I21,$B$5:$B$21)</f>
        <v>1520</v>
      </c>
    </row>
    <row r="25" spans="1:18" x14ac:dyDescent="0.25">
      <c r="H25" s="18" t="s">
        <v>42</v>
      </c>
      <c r="I25" s="18"/>
    </row>
    <row r="26" spans="1:18" x14ac:dyDescent="0.25">
      <c r="A26" s="1" t="s">
        <v>13</v>
      </c>
      <c r="B26" s="3" t="s">
        <v>14</v>
      </c>
      <c r="C26" s="3" t="s">
        <v>15</v>
      </c>
      <c r="D26" s="3" t="s">
        <v>16</v>
      </c>
      <c r="E26" s="3" t="s">
        <v>17</v>
      </c>
      <c r="F26" s="3"/>
      <c r="G26" s="3" t="s">
        <v>18</v>
      </c>
      <c r="H26" s="3" t="s">
        <v>43</v>
      </c>
      <c r="I26" s="3" t="s">
        <v>44</v>
      </c>
      <c r="L26" s="1" t="s">
        <v>32</v>
      </c>
      <c r="M26" s="10"/>
      <c r="N26" s="10"/>
    </row>
    <row r="27" spans="1:18" x14ac:dyDescent="0.25">
      <c r="A27" s="2" t="s">
        <v>21</v>
      </c>
      <c r="B27" s="2">
        <f>B24-C24</f>
        <v>10</v>
      </c>
      <c r="C27" s="6">
        <v>40.000000000000313</v>
      </c>
      <c r="D27" s="13">
        <v>0</v>
      </c>
      <c r="E27" s="2">
        <f>B27+C27-D27</f>
        <v>50.000000000000313</v>
      </c>
      <c r="F27" s="7" t="s">
        <v>9</v>
      </c>
      <c r="G27" s="4">
        <v>50</v>
      </c>
      <c r="H27" s="2">
        <v>5</v>
      </c>
      <c r="I27" s="2">
        <v>5</v>
      </c>
      <c r="L27" s="2" t="s">
        <v>14</v>
      </c>
      <c r="M27" s="10" t="s">
        <v>33</v>
      </c>
      <c r="N27" s="10"/>
    </row>
    <row r="28" spans="1:18" x14ac:dyDescent="0.25">
      <c r="A28" s="2" t="s">
        <v>22</v>
      </c>
      <c r="B28" s="2">
        <f>C24-B24</f>
        <v>-10</v>
      </c>
      <c r="C28" s="6">
        <v>59.999999999999687</v>
      </c>
      <c r="D28" s="13">
        <v>0</v>
      </c>
      <c r="E28" s="2">
        <f>B28+C28-D28</f>
        <v>49.999999999999687</v>
      </c>
      <c r="F28" s="7" t="s">
        <v>9</v>
      </c>
      <c r="G28" s="4">
        <v>50</v>
      </c>
      <c r="H28" s="2">
        <v>5</v>
      </c>
      <c r="I28" s="2">
        <v>5</v>
      </c>
      <c r="L28" s="2" t="s">
        <v>5</v>
      </c>
      <c r="M28" s="10" t="s">
        <v>34</v>
      </c>
      <c r="N28" s="10"/>
    </row>
    <row r="29" spans="1:18" x14ac:dyDescent="0.25">
      <c r="A29" s="2" t="s">
        <v>31</v>
      </c>
      <c r="B29" s="8">
        <f>SUM(N5:O21)/SUM(B5:B21)</f>
        <v>13.049180327868852</v>
      </c>
      <c r="C29" s="11">
        <v>0</v>
      </c>
      <c r="D29" s="14">
        <v>4.9180327868862575E-2</v>
      </c>
      <c r="E29" s="2">
        <f t="shared" ref="E29:E30" si="7">B29+C29-D29</f>
        <v>12.999999999999989</v>
      </c>
      <c r="F29" s="7" t="s">
        <v>9</v>
      </c>
      <c r="G29" s="4">
        <v>13</v>
      </c>
      <c r="H29" s="2">
        <v>3</v>
      </c>
      <c r="I29" s="2">
        <v>3</v>
      </c>
      <c r="L29" s="2" t="s">
        <v>18</v>
      </c>
      <c r="M29" s="10" t="s">
        <v>35</v>
      </c>
      <c r="N29" s="10"/>
    </row>
    <row r="30" spans="1:18" x14ac:dyDescent="0.25">
      <c r="A30" s="2" t="s">
        <v>25</v>
      </c>
      <c r="B30" s="9">
        <f>SUM(Q5:R21)/SUM(B5:B21)</f>
        <v>5.9016393442622953E-2</v>
      </c>
      <c r="C30" s="16">
        <v>0</v>
      </c>
      <c r="D30" s="17">
        <v>1.9016393442622848E-2</v>
      </c>
      <c r="E30" s="9">
        <f t="shared" si="7"/>
        <v>4.0000000000000105E-2</v>
      </c>
      <c r="F30" s="7" t="s">
        <v>9</v>
      </c>
      <c r="G30" s="12">
        <v>0.04</v>
      </c>
      <c r="H30" s="2">
        <v>1</v>
      </c>
      <c r="I30" s="2">
        <f>H30*100</f>
        <v>100</v>
      </c>
      <c r="L30" s="2" t="s">
        <v>17</v>
      </c>
      <c r="M30" s="10" t="s">
        <v>36</v>
      </c>
      <c r="N30" s="10"/>
    </row>
    <row r="31" spans="1:18" x14ac:dyDescent="0.25">
      <c r="L31" s="2" t="s">
        <v>16</v>
      </c>
      <c r="M31" s="10" t="s">
        <v>37</v>
      </c>
      <c r="N31" s="10"/>
    </row>
    <row r="32" spans="1:18" x14ac:dyDescent="0.25">
      <c r="A32" s="1" t="s">
        <v>28</v>
      </c>
      <c r="L32" s="2" t="s">
        <v>30</v>
      </c>
      <c r="M32" s="2" t="s">
        <v>38</v>
      </c>
    </row>
    <row r="33" spans="1:13" x14ac:dyDescent="0.25">
      <c r="A33" s="2" t="s">
        <v>29</v>
      </c>
      <c r="B33" s="15">
        <f>SUMPRODUCT(D27:D30,I27:I30)/SUM(I27:I30)</f>
        <v>1.8134339184680284E-2</v>
      </c>
      <c r="L33" s="2" t="s">
        <v>15</v>
      </c>
      <c r="M33" s="2" t="s">
        <v>39</v>
      </c>
    </row>
    <row r="34" spans="1:13" x14ac:dyDescent="0.25">
      <c r="L34" s="2" t="s">
        <v>40</v>
      </c>
      <c r="M34" s="2" t="s">
        <v>41</v>
      </c>
    </row>
  </sheetData>
  <mergeCells count="2">
    <mergeCell ref="E3:F3"/>
    <mergeCell ref="H25:I25"/>
  </mergeCells>
  <phoneticPr fontId="0"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workbookViewId="0">
      <selection activeCell="C43" sqref="C43"/>
    </sheetView>
  </sheetViews>
  <sheetFormatPr defaultRowHeight="15" x14ac:dyDescent="0.25"/>
  <cols>
    <col min="1" max="1" width="19.5703125" style="2" customWidth="1"/>
    <col min="2" max="2" width="13" style="2" customWidth="1"/>
    <col min="3" max="4" width="16.28515625" style="2" bestFit="1" customWidth="1"/>
    <col min="5" max="5" width="11" style="2" customWidth="1"/>
    <col min="6" max="6" width="11.140625" style="2" customWidth="1"/>
    <col min="7" max="7" width="9.140625" style="2"/>
    <col min="8" max="8" width="15" style="2" bestFit="1" customWidth="1"/>
    <col min="9" max="9" width="13.42578125" style="2" bestFit="1" customWidth="1"/>
    <col min="10" max="10" width="6.7109375" style="2" customWidth="1"/>
    <col min="11" max="11" width="4.140625" style="2" customWidth="1"/>
    <col min="12" max="12" width="9.140625" style="2" bestFit="1" customWidth="1"/>
    <col min="13" max="16384" width="9.140625" style="2"/>
  </cols>
  <sheetData>
    <row r="1" spans="1:18" x14ac:dyDescent="0.25">
      <c r="A1" s="1" t="s">
        <v>26</v>
      </c>
    </row>
    <row r="3" spans="1:18" x14ac:dyDescent="0.25">
      <c r="A3" s="1" t="s">
        <v>0</v>
      </c>
      <c r="E3" s="18" t="s">
        <v>27</v>
      </c>
      <c r="F3" s="18"/>
      <c r="H3" s="1" t="s">
        <v>5</v>
      </c>
      <c r="N3" s="1" t="s">
        <v>19</v>
      </c>
      <c r="Q3" s="1" t="s">
        <v>20</v>
      </c>
    </row>
    <row r="4" spans="1:18" s="3" customFormat="1" x14ac:dyDescent="0.25">
      <c r="A4" s="7" t="s">
        <v>1</v>
      </c>
      <c r="B4" s="3" t="s">
        <v>2</v>
      </c>
      <c r="C4" s="3" t="s">
        <v>3</v>
      </c>
      <c r="D4" s="3" t="s">
        <v>4</v>
      </c>
      <c r="E4" s="3" t="s">
        <v>6</v>
      </c>
      <c r="F4" s="3" t="s">
        <v>7</v>
      </c>
      <c r="H4" s="3" t="s">
        <v>6</v>
      </c>
      <c r="I4" s="3" t="s">
        <v>7</v>
      </c>
      <c r="J4" s="3" t="s">
        <v>30</v>
      </c>
      <c r="L4" s="3" t="s">
        <v>8</v>
      </c>
      <c r="N4" s="3" t="s">
        <v>6</v>
      </c>
      <c r="O4" s="3" t="s">
        <v>7</v>
      </c>
      <c r="Q4" s="3" t="s">
        <v>6</v>
      </c>
      <c r="R4" s="3" t="s">
        <v>7</v>
      </c>
    </row>
    <row r="5" spans="1:18" x14ac:dyDescent="0.25">
      <c r="A5" s="7">
        <v>1</v>
      </c>
      <c r="B5" s="4">
        <v>200</v>
      </c>
      <c r="C5" s="4">
        <v>8</v>
      </c>
      <c r="D5" s="4">
        <v>30</v>
      </c>
      <c r="E5" s="5">
        <f t="shared" ref="E5:F21" si="0">IF(C5&gt;=25,1,0)</f>
        <v>0</v>
      </c>
      <c r="F5" s="5">
        <f t="shared" si="0"/>
        <v>1</v>
      </c>
      <c r="H5" s="6">
        <v>1</v>
      </c>
      <c r="I5" s="6">
        <v>0</v>
      </c>
      <c r="J5" s="2">
        <f t="shared" ref="J5:J21" si="1">SUM(H5:I5)</f>
        <v>1</v>
      </c>
      <c r="K5" s="7" t="s">
        <v>9</v>
      </c>
      <c r="L5" s="2">
        <v>1</v>
      </c>
      <c r="N5" s="2">
        <f t="shared" ref="N5:O21" si="2">$B5*C5*H5</f>
        <v>1600</v>
      </c>
      <c r="O5" s="2">
        <f t="shared" si="2"/>
        <v>0</v>
      </c>
      <c r="Q5" s="2">
        <f t="shared" ref="Q5:R21" si="3">$B5*E5*H5</f>
        <v>0</v>
      </c>
      <c r="R5" s="2">
        <f t="shared" si="3"/>
        <v>0</v>
      </c>
    </row>
    <row r="6" spans="1:18" x14ac:dyDescent="0.25">
      <c r="A6" s="7">
        <v>2</v>
      </c>
      <c r="B6" s="4">
        <v>200</v>
      </c>
      <c r="C6" s="4">
        <v>8</v>
      </c>
      <c r="D6" s="4">
        <v>35</v>
      </c>
      <c r="E6" s="5">
        <f t="shared" si="0"/>
        <v>0</v>
      </c>
      <c r="F6" s="5">
        <f t="shared" si="0"/>
        <v>1</v>
      </c>
      <c r="H6" s="6">
        <v>1</v>
      </c>
      <c r="I6" s="6">
        <v>0</v>
      </c>
      <c r="J6" s="2">
        <f t="shared" si="1"/>
        <v>1</v>
      </c>
      <c r="K6" s="7" t="s">
        <v>9</v>
      </c>
      <c r="L6" s="2">
        <v>1</v>
      </c>
      <c r="N6" s="2">
        <f t="shared" si="2"/>
        <v>1600</v>
      </c>
      <c r="O6" s="2">
        <f t="shared" si="2"/>
        <v>0</v>
      </c>
      <c r="Q6" s="2">
        <f t="shared" si="3"/>
        <v>0</v>
      </c>
      <c r="R6" s="2">
        <f t="shared" si="3"/>
        <v>0</v>
      </c>
    </row>
    <row r="7" spans="1:18" x14ac:dyDescent="0.25">
      <c r="A7" s="7">
        <v>3</v>
      </c>
      <c r="B7" s="4">
        <v>180</v>
      </c>
      <c r="C7" s="4">
        <v>4</v>
      </c>
      <c r="D7" s="4">
        <v>27</v>
      </c>
      <c r="E7" s="5">
        <f t="shared" si="0"/>
        <v>0</v>
      </c>
      <c r="F7" s="5">
        <f t="shared" si="0"/>
        <v>1</v>
      </c>
      <c r="H7" s="6">
        <v>1</v>
      </c>
      <c r="I7" s="6">
        <v>0</v>
      </c>
      <c r="J7" s="2">
        <f t="shared" si="1"/>
        <v>1</v>
      </c>
      <c r="K7" s="7" t="s">
        <v>9</v>
      </c>
      <c r="L7" s="2">
        <v>1</v>
      </c>
      <c r="N7" s="2">
        <f t="shared" si="2"/>
        <v>720</v>
      </c>
      <c r="O7" s="2">
        <f t="shared" si="2"/>
        <v>0</v>
      </c>
      <c r="Q7" s="2">
        <f t="shared" si="3"/>
        <v>0</v>
      </c>
      <c r="R7" s="2">
        <f t="shared" si="3"/>
        <v>0</v>
      </c>
    </row>
    <row r="8" spans="1:18" x14ac:dyDescent="0.25">
      <c r="A8" s="7">
        <v>4</v>
      </c>
      <c r="B8" s="4">
        <v>100</v>
      </c>
      <c r="C8" s="4">
        <v>6</v>
      </c>
      <c r="D8" s="4">
        <v>25</v>
      </c>
      <c r="E8" s="5">
        <f t="shared" si="0"/>
        <v>0</v>
      </c>
      <c r="F8" s="5">
        <f t="shared" si="0"/>
        <v>1</v>
      </c>
      <c r="H8" s="6">
        <v>0</v>
      </c>
      <c r="I8" s="6">
        <v>1</v>
      </c>
      <c r="J8" s="2">
        <f t="shared" si="1"/>
        <v>1</v>
      </c>
      <c r="K8" s="7" t="s">
        <v>9</v>
      </c>
      <c r="L8" s="2">
        <v>1</v>
      </c>
      <c r="N8" s="2">
        <f t="shared" si="2"/>
        <v>0</v>
      </c>
      <c r="O8" s="2">
        <f t="shared" si="2"/>
        <v>2500</v>
      </c>
      <c r="Q8" s="2">
        <f t="shared" si="3"/>
        <v>0</v>
      </c>
      <c r="R8" s="2">
        <f t="shared" si="3"/>
        <v>100</v>
      </c>
    </row>
    <row r="9" spans="1:18" x14ac:dyDescent="0.25">
      <c r="A9" s="7">
        <v>5</v>
      </c>
      <c r="B9" s="4">
        <v>150</v>
      </c>
      <c r="C9" s="4">
        <v>4</v>
      </c>
      <c r="D9" s="4">
        <v>22</v>
      </c>
      <c r="E9" s="5">
        <f t="shared" si="0"/>
        <v>0</v>
      </c>
      <c r="F9" s="5">
        <f t="shared" si="0"/>
        <v>0</v>
      </c>
      <c r="H9" s="6">
        <v>0</v>
      </c>
      <c r="I9" s="6">
        <v>1</v>
      </c>
      <c r="J9" s="2">
        <f t="shared" si="1"/>
        <v>1</v>
      </c>
      <c r="K9" s="7" t="s">
        <v>9</v>
      </c>
      <c r="L9" s="2">
        <v>1</v>
      </c>
      <c r="N9" s="2">
        <f t="shared" si="2"/>
        <v>0</v>
      </c>
      <c r="O9" s="2">
        <f t="shared" si="2"/>
        <v>3300</v>
      </c>
      <c r="Q9" s="2">
        <f t="shared" si="3"/>
        <v>0</v>
      </c>
      <c r="R9" s="2">
        <f t="shared" si="3"/>
        <v>0</v>
      </c>
    </row>
    <row r="10" spans="1:18" x14ac:dyDescent="0.25">
      <c r="A10" s="7">
        <v>6</v>
      </c>
      <c r="B10" s="4">
        <v>220</v>
      </c>
      <c r="C10" s="4">
        <v>10</v>
      </c>
      <c r="D10" s="4">
        <v>26</v>
      </c>
      <c r="E10" s="5">
        <f t="shared" si="0"/>
        <v>0</v>
      </c>
      <c r="F10" s="5">
        <f t="shared" si="0"/>
        <v>1</v>
      </c>
      <c r="H10" s="6">
        <v>1</v>
      </c>
      <c r="I10" s="6">
        <v>0</v>
      </c>
      <c r="J10" s="2">
        <f t="shared" si="1"/>
        <v>1</v>
      </c>
      <c r="K10" s="7" t="s">
        <v>9</v>
      </c>
      <c r="L10" s="2">
        <v>1</v>
      </c>
      <c r="N10" s="2">
        <f t="shared" si="2"/>
        <v>2200</v>
      </c>
      <c r="O10" s="2">
        <f t="shared" si="2"/>
        <v>0</v>
      </c>
      <c r="Q10" s="2">
        <f t="shared" si="3"/>
        <v>0</v>
      </c>
      <c r="R10" s="2">
        <f t="shared" si="3"/>
        <v>0</v>
      </c>
    </row>
    <row r="11" spans="1:18" x14ac:dyDescent="0.25">
      <c r="A11" s="7">
        <v>7</v>
      </c>
      <c r="B11" s="4">
        <v>150</v>
      </c>
      <c r="C11" s="4">
        <v>11</v>
      </c>
      <c r="D11" s="4">
        <v>32</v>
      </c>
      <c r="E11" s="5">
        <f t="shared" si="0"/>
        <v>0</v>
      </c>
      <c r="F11" s="5">
        <f t="shared" si="0"/>
        <v>1</v>
      </c>
      <c r="H11" s="6">
        <v>1</v>
      </c>
      <c r="I11" s="6">
        <v>0</v>
      </c>
      <c r="J11" s="2">
        <f t="shared" si="1"/>
        <v>1</v>
      </c>
      <c r="K11" s="7" t="s">
        <v>9</v>
      </c>
      <c r="L11" s="2">
        <v>1</v>
      </c>
      <c r="N11" s="2">
        <f t="shared" si="2"/>
        <v>1650</v>
      </c>
      <c r="O11" s="2">
        <f t="shared" si="2"/>
        <v>0</v>
      </c>
      <c r="Q11" s="2">
        <f t="shared" si="3"/>
        <v>0</v>
      </c>
      <c r="R11" s="2">
        <f t="shared" si="3"/>
        <v>0</v>
      </c>
    </row>
    <row r="12" spans="1:18" x14ac:dyDescent="0.25">
      <c r="A12" s="7">
        <v>8</v>
      </c>
      <c r="B12" s="4">
        <v>180</v>
      </c>
      <c r="C12" s="4">
        <v>13</v>
      </c>
      <c r="D12" s="4">
        <v>34</v>
      </c>
      <c r="E12" s="5">
        <f t="shared" si="0"/>
        <v>0</v>
      </c>
      <c r="F12" s="5">
        <f t="shared" si="0"/>
        <v>1</v>
      </c>
      <c r="H12" s="6">
        <v>1</v>
      </c>
      <c r="I12" s="6">
        <v>0</v>
      </c>
      <c r="J12" s="2">
        <f t="shared" si="1"/>
        <v>1</v>
      </c>
      <c r="K12" s="7" t="s">
        <v>9</v>
      </c>
      <c r="L12" s="2">
        <v>1</v>
      </c>
      <c r="N12" s="2">
        <f t="shared" si="2"/>
        <v>2340</v>
      </c>
      <c r="O12" s="2">
        <f t="shared" si="2"/>
        <v>0</v>
      </c>
      <c r="Q12" s="2">
        <f t="shared" si="3"/>
        <v>0</v>
      </c>
      <c r="R12" s="2">
        <f t="shared" si="3"/>
        <v>0</v>
      </c>
    </row>
    <row r="13" spans="1:18" x14ac:dyDescent="0.25">
      <c r="A13" s="7">
        <v>9</v>
      </c>
      <c r="B13" s="4">
        <v>150</v>
      </c>
      <c r="C13" s="4">
        <v>12</v>
      </c>
      <c r="D13" s="4">
        <v>28</v>
      </c>
      <c r="E13" s="5">
        <f t="shared" si="0"/>
        <v>0</v>
      </c>
      <c r="F13" s="5">
        <f t="shared" si="0"/>
        <v>1</v>
      </c>
      <c r="H13" s="6">
        <v>1</v>
      </c>
      <c r="I13" s="6">
        <v>0</v>
      </c>
      <c r="J13" s="2">
        <f t="shared" si="1"/>
        <v>1</v>
      </c>
      <c r="K13" s="7" t="s">
        <v>9</v>
      </c>
      <c r="L13" s="2">
        <v>1</v>
      </c>
      <c r="N13" s="2">
        <f t="shared" si="2"/>
        <v>1800</v>
      </c>
      <c r="O13" s="2">
        <f t="shared" si="2"/>
        <v>0</v>
      </c>
      <c r="Q13" s="2">
        <f t="shared" si="3"/>
        <v>0</v>
      </c>
      <c r="R13" s="2">
        <f t="shared" si="3"/>
        <v>0</v>
      </c>
    </row>
    <row r="14" spans="1:18" x14ac:dyDescent="0.25">
      <c r="A14" s="7">
        <v>10</v>
      </c>
      <c r="B14" s="4">
        <v>210</v>
      </c>
      <c r="C14" s="4">
        <v>15</v>
      </c>
      <c r="D14" s="4">
        <v>32</v>
      </c>
      <c r="E14" s="5">
        <f t="shared" si="0"/>
        <v>0</v>
      </c>
      <c r="F14" s="5">
        <f t="shared" si="0"/>
        <v>1</v>
      </c>
      <c r="H14" s="6">
        <v>1</v>
      </c>
      <c r="I14" s="6">
        <v>0</v>
      </c>
      <c r="J14" s="2">
        <f t="shared" si="1"/>
        <v>1</v>
      </c>
      <c r="K14" s="7" t="s">
        <v>9</v>
      </c>
      <c r="L14" s="2">
        <v>1</v>
      </c>
      <c r="N14" s="2">
        <f t="shared" si="2"/>
        <v>3150</v>
      </c>
      <c r="O14" s="2">
        <f t="shared" si="2"/>
        <v>0</v>
      </c>
      <c r="Q14" s="2">
        <f t="shared" si="3"/>
        <v>0</v>
      </c>
      <c r="R14" s="2">
        <f t="shared" si="3"/>
        <v>0</v>
      </c>
    </row>
    <row r="15" spans="1:18" x14ac:dyDescent="0.25">
      <c r="A15" s="7">
        <v>11</v>
      </c>
      <c r="B15" s="4">
        <v>220</v>
      </c>
      <c r="C15" s="4">
        <v>16</v>
      </c>
      <c r="D15" s="4">
        <v>19</v>
      </c>
      <c r="E15" s="5">
        <f t="shared" si="0"/>
        <v>0</v>
      </c>
      <c r="F15" s="5">
        <f t="shared" si="0"/>
        <v>0</v>
      </c>
      <c r="H15" s="6">
        <v>0</v>
      </c>
      <c r="I15" s="6">
        <v>1</v>
      </c>
      <c r="J15" s="2">
        <f t="shared" si="1"/>
        <v>1</v>
      </c>
      <c r="K15" s="7" t="s">
        <v>9</v>
      </c>
      <c r="L15" s="2">
        <v>1</v>
      </c>
      <c r="N15" s="2">
        <f t="shared" si="2"/>
        <v>0</v>
      </c>
      <c r="O15" s="2">
        <f t="shared" si="2"/>
        <v>4180</v>
      </c>
      <c r="Q15" s="2">
        <f t="shared" si="3"/>
        <v>0</v>
      </c>
      <c r="R15" s="2">
        <f t="shared" si="3"/>
        <v>0</v>
      </c>
    </row>
    <row r="16" spans="1:18" x14ac:dyDescent="0.25">
      <c r="A16" s="7">
        <v>12</v>
      </c>
      <c r="B16" s="4">
        <v>230</v>
      </c>
      <c r="C16" s="4">
        <v>20</v>
      </c>
      <c r="D16" s="4">
        <v>18</v>
      </c>
      <c r="E16" s="5">
        <f t="shared" si="0"/>
        <v>0</v>
      </c>
      <c r="F16" s="5">
        <f t="shared" si="0"/>
        <v>0</v>
      </c>
      <c r="H16" s="6">
        <v>0</v>
      </c>
      <c r="I16" s="6">
        <v>1</v>
      </c>
      <c r="J16" s="2">
        <f t="shared" si="1"/>
        <v>1</v>
      </c>
      <c r="K16" s="7" t="s">
        <v>9</v>
      </c>
      <c r="L16" s="2">
        <v>1</v>
      </c>
      <c r="N16" s="2">
        <f t="shared" si="2"/>
        <v>0</v>
      </c>
      <c r="O16" s="2">
        <f t="shared" si="2"/>
        <v>4140</v>
      </c>
      <c r="Q16" s="2">
        <f t="shared" si="3"/>
        <v>0</v>
      </c>
      <c r="R16" s="2">
        <f t="shared" si="3"/>
        <v>0</v>
      </c>
    </row>
    <row r="17" spans="1:18" x14ac:dyDescent="0.25">
      <c r="A17" s="7">
        <v>13</v>
      </c>
      <c r="B17" s="4">
        <v>120</v>
      </c>
      <c r="C17" s="4">
        <v>12</v>
      </c>
      <c r="D17" s="4">
        <v>24</v>
      </c>
      <c r="E17" s="5">
        <f t="shared" si="0"/>
        <v>0</v>
      </c>
      <c r="F17" s="5">
        <f t="shared" si="0"/>
        <v>0</v>
      </c>
      <c r="H17" s="6">
        <v>0</v>
      </c>
      <c r="I17" s="6">
        <v>1</v>
      </c>
      <c r="J17" s="2">
        <f t="shared" si="1"/>
        <v>1</v>
      </c>
      <c r="K17" s="7" t="s">
        <v>9</v>
      </c>
      <c r="L17" s="2">
        <v>1</v>
      </c>
      <c r="N17" s="2">
        <f t="shared" si="2"/>
        <v>0</v>
      </c>
      <c r="O17" s="2">
        <f t="shared" si="2"/>
        <v>2880</v>
      </c>
      <c r="Q17" s="2">
        <f t="shared" si="3"/>
        <v>0</v>
      </c>
      <c r="R17" s="2">
        <f t="shared" si="3"/>
        <v>0</v>
      </c>
    </row>
    <row r="18" spans="1:18" x14ac:dyDescent="0.25">
      <c r="A18" s="7">
        <v>14</v>
      </c>
      <c r="B18" s="4">
        <v>210</v>
      </c>
      <c r="C18" s="4">
        <v>19</v>
      </c>
      <c r="D18" s="4">
        <v>16</v>
      </c>
      <c r="E18" s="5">
        <f t="shared" si="0"/>
        <v>0</v>
      </c>
      <c r="F18" s="5">
        <f t="shared" si="0"/>
        <v>0</v>
      </c>
      <c r="H18" s="6">
        <v>0</v>
      </c>
      <c r="I18" s="6">
        <v>1</v>
      </c>
      <c r="J18" s="2">
        <f t="shared" si="1"/>
        <v>1</v>
      </c>
      <c r="K18" s="7" t="s">
        <v>9</v>
      </c>
      <c r="L18" s="2">
        <v>1</v>
      </c>
      <c r="N18" s="2">
        <f t="shared" si="2"/>
        <v>0</v>
      </c>
      <c r="O18" s="2">
        <f t="shared" si="2"/>
        <v>3360</v>
      </c>
      <c r="Q18" s="2">
        <f t="shared" si="3"/>
        <v>0</v>
      </c>
      <c r="R18" s="2">
        <f t="shared" si="3"/>
        <v>0</v>
      </c>
    </row>
    <row r="19" spans="1:18" x14ac:dyDescent="0.25">
      <c r="A19" s="7">
        <v>15</v>
      </c>
      <c r="B19" s="4">
        <v>180</v>
      </c>
      <c r="C19" s="4">
        <v>18</v>
      </c>
      <c r="D19" s="4">
        <v>15</v>
      </c>
      <c r="E19" s="5">
        <f t="shared" si="0"/>
        <v>0</v>
      </c>
      <c r="F19" s="5">
        <f t="shared" si="0"/>
        <v>0</v>
      </c>
      <c r="H19" s="6">
        <v>0</v>
      </c>
      <c r="I19" s="6">
        <v>1</v>
      </c>
      <c r="J19" s="2">
        <f t="shared" si="1"/>
        <v>1</v>
      </c>
      <c r="K19" s="7" t="s">
        <v>9</v>
      </c>
      <c r="L19" s="2">
        <v>1</v>
      </c>
      <c r="N19" s="2">
        <f t="shared" si="2"/>
        <v>0</v>
      </c>
      <c r="O19" s="2">
        <f t="shared" si="2"/>
        <v>2700</v>
      </c>
      <c r="Q19" s="2">
        <f t="shared" si="3"/>
        <v>0</v>
      </c>
      <c r="R19" s="2">
        <f t="shared" si="3"/>
        <v>0</v>
      </c>
    </row>
    <row r="20" spans="1:18" x14ac:dyDescent="0.25">
      <c r="A20" s="7">
        <v>16</v>
      </c>
      <c r="B20" s="4">
        <v>190</v>
      </c>
      <c r="C20" s="4">
        <v>32</v>
      </c>
      <c r="D20" s="4">
        <v>4</v>
      </c>
      <c r="E20" s="5">
        <f t="shared" si="0"/>
        <v>1</v>
      </c>
      <c r="F20" s="5">
        <f t="shared" si="0"/>
        <v>0</v>
      </c>
      <c r="H20" s="6">
        <v>0</v>
      </c>
      <c r="I20" s="6">
        <v>1</v>
      </c>
      <c r="J20" s="2">
        <f t="shared" si="1"/>
        <v>1</v>
      </c>
      <c r="K20" s="7" t="s">
        <v>9</v>
      </c>
      <c r="L20" s="2">
        <v>1</v>
      </c>
      <c r="N20" s="2">
        <f t="shared" si="2"/>
        <v>0</v>
      </c>
      <c r="O20" s="2">
        <f t="shared" si="2"/>
        <v>760</v>
      </c>
      <c r="Q20" s="2">
        <f t="shared" si="3"/>
        <v>0</v>
      </c>
      <c r="R20" s="2">
        <f t="shared" si="3"/>
        <v>0</v>
      </c>
    </row>
    <row r="21" spans="1:18" x14ac:dyDescent="0.25">
      <c r="A21" s="7">
        <v>17</v>
      </c>
      <c r="B21" s="4">
        <v>160</v>
      </c>
      <c r="C21" s="4">
        <v>28</v>
      </c>
      <c r="D21" s="4">
        <v>3</v>
      </c>
      <c r="E21" s="5">
        <f t="shared" si="0"/>
        <v>1</v>
      </c>
      <c r="F21" s="5">
        <f t="shared" si="0"/>
        <v>0</v>
      </c>
      <c r="H21" s="6">
        <v>0</v>
      </c>
      <c r="I21" s="6">
        <v>1</v>
      </c>
      <c r="J21" s="2">
        <f t="shared" si="1"/>
        <v>1</v>
      </c>
      <c r="K21" s="7" t="s">
        <v>9</v>
      </c>
      <c r="L21" s="2">
        <v>1</v>
      </c>
      <c r="N21" s="2">
        <f t="shared" si="2"/>
        <v>0</v>
      </c>
      <c r="O21" s="2">
        <f t="shared" si="2"/>
        <v>480</v>
      </c>
      <c r="Q21" s="2">
        <f t="shared" si="3"/>
        <v>0</v>
      </c>
      <c r="R21" s="2">
        <f t="shared" si="3"/>
        <v>0</v>
      </c>
    </row>
    <row r="23" spans="1:18" x14ac:dyDescent="0.25">
      <c r="B23" s="3" t="s">
        <v>11</v>
      </c>
      <c r="C23" s="3" t="s">
        <v>12</v>
      </c>
      <c r="D23" s="3"/>
    </row>
    <row r="24" spans="1:18" x14ac:dyDescent="0.25">
      <c r="A24" s="2" t="s">
        <v>10</v>
      </c>
      <c r="B24" s="2">
        <f>SUMPRODUCT(H5:H21,$B$5:$B$21)</f>
        <v>1490</v>
      </c>
      <c r="C24" s="2">
        <f>SUMPRODUCT(I5:I21,$B$5:$B$21)</f>
        <v>1560</v>
      </c>
    </row>
    <row r="26" spans="1:18" x14ac:dyDescent="0.25">
      <c r="A26" s="1" t="s">
        <v>13</v>
      </c>
      <c r="B26" s="3" t="s">
        <v>14</v>
      </c>
      <c r="C26" s="3" t="s">
        <v>15</v>
      </c>
      <c r="D26" s="3" t="s">
        <v>16</v>
      </c>
      <c r="E26" s="3" t="s">
        <v>17</v>
      </c>
      <c r="F26" s="3"/>
      <c r="G26" s="3" t="s">
        <v>18</v>
      </c>
      <c r="H26" s="3" t="s">
        <v>23</v>
      </c>
      <c r="I26" s="3" t="s">
        <v>24</v>
      </c>
      <c r="M26" s="10"/>
      <c r="N26" s="10"/>
    </row>
    <row r="27" spans="1:18" x14ac:dyDescent="0.25">
      <c r="A27" s="2" t="s">
        <v>21</v>
      </c>
      <c r="B27" s="2">
        <f>B24-C24</f>
        <v>-70</v>
      </c>
      <c r="C27" s="6">
        <v>169.99999999999991</v>
      </c>
      <c r="D27" s="13">
        <v>0</v>
      </c>
      <c r="E27" s="2">
        <f>B27+C27-D27</f>
        <v>99.999999999999915</v>
      </c>
      <c r="F27" s="7" t="s">
        <v>9</v>
      </c>
      <c r="G27" s="4">
        <v>100</v>
      </c>
      <c r="H27" s="2">
        <v>5</v>
      </c>
      <c r="I27" s="2">
        <v>5</v>
      </c>
      <c r="M27" s="10"/>
      <c r="N27" s="10"/>
    </row>
    <row r="28" spans="1:18" x14ac:dyDescent="0.25">
      <c r="A28" s="2" t="s">
        <v>22</v>
      </c>
      <c r="B28" s="2">
        <f>C24-B24</f>
        <v>70</v>
      </c>
      <c r="C28" s="6">
        <v>29.999999999999972</v>
      </c>
      <c r="D28" s="13">
        <v>0</v>
      </c>
      <c r="E28" s="2">
        <f>B28+C28-D28</f>
        <v>99.999999999999972</v>
      </c>
      <c r="F28" s="7" t="s">
        <v>9</v>
      </c>
      <c r="G28" s="4">
        <v>100</v>
      </c>
      <c r="H28" s="2">
        <v>5</v>
      </c>
      <c r="I28" s="2">
        <v>5</v>
      </c>
      <c r="M28" s="10"/>
      <c r="N28" s="10"/>
    </row>
    <row r="29" spans="1:18" x14ac:dyDescent="0.25">
      <c r="A29" s="2" t="s">
        <v>31</v>
      </c>
      <c r="B29" s="8">
        <f>SUM(N5:O21)/SUM(B5:B21)</f>
        <v>12.904918032786885</v>
      </c>
      <c r="C29" s="11">
        <v>9.5081967213114391E-2</v>
      </c>
      <c r="D29" s="14">
        <v>0</v>
      </c>
      <c r="E29" s="2">
        <f t="shared" ref="E29:E30" si="4">B29+C29-D29</f>
        <v>12.999999999999998</v>
      </c>
      <c r="F29" s="7" t="s">
        <v>9</v>
      </c>
      <c r="G29" s="4">
        <v>13</v>
      </c>
      <c r="H29" s="2">
        <v>3</v>
      </c>
      <c r="I29" s="2">
        <v>3</v>
      </c>
      <c r="M29" s="10"/>
      <c r="N29" s="10"/>
    </row>
    <row r="30" spans="1:18" x14ac:dyDescent="0.25">
      <c r="A30" s="2" t="s">
        <v>25</v>
      </c>
      <c r="B30" s="9">
        <f>SUM(Q5:R21)/SUM(B5:B21)</f>
        <v>3.2786885245901641E-2</v>
      </c>
      <c r="C30" s="16">
        <v>7.2131147540979261E-3</v>
      </c>
      <c r="D30" s="17">
        <v>0</v>
      </c>
      <c r="E30" s="9">
        <f t="shared" si="4"/>
        <v>3.9999999999999564E-2</v>
      </c>
      <c r="F30" s="7" t="s">
        <v>9</v>
      </c>
      <c r="G30" s="12">
        <v>0.04</v>
      </c>
      <c r="H30" s="2">
        <v>1</v>
      </c>
      <c r="I30" s="2">
        <f>H30*100</f>
        <v>100</v>
      </c>
      <c r="M30" s="10"/>
      <c r="N30" s="10"/>
    </row>
    <row r="31" spans="1:18" x14ac:dyDescent="0.25">
      <c r="M31" s="10"/>
      <c r="N31" s="10"/>
    </row>
    <row r="32" spans="1:18" x14ac:dyDescent="0.25">
      <c r="A32" s="1" t="s">
        <v>28</v>
      </c>
    </row>
    <row r="33" spans="1:2" x14ac:dyDescent="0.25">
      <c r="A33" s="2" t="s">
        <v>29</v>
      </c>
      <c r="B33" s="15">
        <f>SUMPRODUCT(D27:D30,I27:I30)/SUM(I27:I30)</f>
        <v>0</v>
      </c>
    </row>
  </sheetData>
  <mergeCells count="1">
    <mergeCell ref="E3:F3"/>
  </mergeCell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16</vt:i4>
      </vt:variant>
    </vt:vector>
  </HeadingPairs>
  <TitlesOfParts>
    <vt:vector size="18" baseType="lpstr">
      <vt:lpstr>Model</vt:lpstr>
      <vt:lpstr>Part b</vt:lpstr>
      <vt:lpstr>'Part b'!Achieved</vt:lpstr>
      <vt:lpstr>Achieved</vt:lpstr>
      <vt:lpstr>'Part b'!Assignments</vt:lpstr>
      <vt:lpstr>Assignments</vt:lpstr>
      <vt:lpstr>'Part b'!Goal</vt:lpstr>
      <vt:lpstr>Goal</vt:lpstr>
      <vt:lpstr>'Part b'!Net</vt:lpstr>
      <vt:lpstr>Net</vt:lpstr>
      <vt:lpstr>'Part b'!Over</vt:lpstr>
      <vt:lpstr>Over</vt:lpstr>
      <vt:lpstr>'Part b'!Total</vt:lpstr>
      <vt:lpstr>Total</vt:lpstr>
      <vt:lpstr>'Part b'!Under</vt:lpstr>
      <vt:lpstr>Under</vt:lpstr>
      <vt:lpstr>'Part b'!Weighted_average</vt:lpstr>
      <vt:lpstr>Weighted_average</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2000-07-02T18:07:09Z</dcterms:created>
  <dcterms:modified xsi:type="dcterms:W3CDTF">2014-05-21T18:49:08Z</dcterms:modified>
</cp:coreProperties>
</file>